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195" windowHeight="8130"/>
  </bookViews>
  <sheets>
    <sheet name="Свод поступлений и расходов ДС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O28" i="1" l="1"/>
  <c r="O14" i="1"/>
  <c r="O19" i="1"/>
  <c r="O21" i="1"/>
  <c r="O9" i="1"/>
  <c r="J15" i="1" l="1"/>
  <c r="J40" i="1"/>
  <c r="I22" i="1"/>
  <c r="I40" i="1"/>
  <c r="H40" i="1" l="1"/>
  <c r="O34" i="1"/>
  <c r="O35" i="1"/>
  <c r="O36" i="1"/>
  <c r="O22" i="1"/>
  <c r="O27" i="1"/>
  <c r="O29" i="1"/>
  <c r="O30" i="1"/>
  <c r="O33" i="1" l="1"/>
  <c r="O37" i="1"/>
  <c r="O38" i="1"/>
  <c r="O39" i="1"/>
  <c r="O40" i="1"/>
  <c r="O41" i="1"/>
  <c r="O42" i="1"/>
  <c r="O44" i="1" l="1"/>
  <c r="O8" i="1" l="1"/>
  <c r="O10" i="1"/>
  <c r="O24" i="1"/>
  <c r="O43" i="1"/>
  <c r="O13" i="1"/>
  <c r="O15" i="1"/>
  <c r="O16" i="1"/>
  <c r="O17" i="1"/>
  <c r="O18" i="1"/>
  <c r="O20" i="1"/>
  <c r="O23" i="1"/>
  <c r="O12" i="1" l="1"/>
  <c r="O11" i="1" l="1"/>
  <c r="O25" i="1"/>
  <c r="O26" i="1"/>
  <c r="O31" i="1"/>
  <c r="O32" i="1"/>
  <c r="O7" i="1" l="1"/>
  <c r="O45" i="1" l="1"/>
  <c r="P2" i="1" s="1"/>
  <c r="C45" i="1" l="1"/>
  <c r="D45" i="1"/>
  <c r="E45" i="1"/>
  <c r="F45" i="1"/>
  <c r="G45" i="1"/>
  <c r="H45" i="1"/>
  <c r="I45" i="1"/>
  <c r="J45" i="1"/>
  <c r="L45" i="1"/>
  <c r="M45" i="1"/>
  <c r="N45" i="1"/>
  <c r="K45" i="1"/>
  <c r="D4" i="1" l="1"/>
  <c r="C4" i="1"/>
  <c r="B4" i="1"/>
  <c r="K4" i="1"/>
  <c r="J4" i="1"/>
  <c r="I4" i="1"/>
  <c r="E4" i="1"/>
  <c r="N4" i="1"/>
  <c r="M4" i="1"/>
  <c r="L4" i="1"/>
  <c r="H4" i="1"/>
  <c r="G4" i="1"/>
  <c r="F4" i="1"/>
  <c r="O4" i="1" l="1"/>
  <c r="S2" i="1" s="1"/>
</calcChain>
</file>

<file path=xl/sharedStrings.xml><?xml version="1.0" encoding="utf-8"?>
<sst xmlns="http://schemas.openxmlformats.org/spreadsheetml/2006/main" count="58" uniqueCount="58">
  <si>
    <t>Поступление на р/с</t>
  </si>
  <si>
    <t>Поступление в кассу</t>
  </si>
  <si>
    <t>Итого поступлений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</si>
  <si>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</si>
  <si>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</si>
  <si>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</si>
  <si>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</si>
  <si>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</si>
  <si>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</si>
  <si>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</si>
  <si>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</si>
  <si>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</si>
  <si>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</si>
  <si>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</si>
  <si>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</si>
  <si>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Комиссия банка</t>
  </si>
  <si>
    <t>Охранные услуги</t>
  </si>
  <si>
    <t>контроль</t>
  </si>
  <si>
    <t>Итого расходов</t>
  </si>
  <si>
    <t>Итого</t>
  </si>
  <si>
    <t>Посуда</t>
  </si>
  <si>
    <t>Канцтовары</t>
  </si>
  <si>
    <t>Стройматериалы</t>
  </si>
  <si>
    <t>Игрушки</t>
  </si>
  <si>
    <t>Аудиторская проверка</t>
  </si>
  <si>
    <t>Стенд</t>
  </si>
  <si>
    <t>Ремонт системы отопления</t>
  </si>
  <si>
    <t>остаток на 01.01.2019</t>
  </si>
  <si>
    <t>Поверка приборов</t>
  </si>
  <si>
    <t>План эвакуации</t>
  </si>
  <si>
    <t>Детское уличное оборудование</t>
  </si>
  <si>
    <t>Окна</t>
  </si>
  <si>
    <t>Зеркало</t>
  </si>
  <si>
    <t>Рулонные шторы</t>
  </si>
  <si>
    <t>остаток на 01.01.2020</t>
  </si>
  <si>
    <t>Комплект штор</t>
  </si>
  <si>
    <t>Сопровождение программы по питанию</t>
  </si>
  <si>
    <t>Сетевые фильтры, доска магнинтая</t>
  </si>
  <si>
    <t>Противни, подставка межплитная</t>
  </si>
  <si>
    <t>Облучатель - рециркулятор</t>
  </si>
  <si>
    <t>Электротовары</t>
  </si>
  <si>
    <t>Полиграфические услуги</t>
  </si>
  <si>
    <t>Ремонт, восстановление принтера</t>
  </si>
  <si>
    <t>Измеритель-регистратор</t>
  </si>
  <si>
    <t>Сантехнические материалы</t>
  </si>
  <si>
    <t>Натяжной потолок</t>
  </si>
  <si>
    <t>Газонное ограждение</t>
  </si>
  <si>
    <t>Мебель</t>
  </si>
  <si>
    <t>Стеллажи, гардероб</t>
  </si>
  <si>
    <t>Шахматная доска</t>
  </si>
  <si>
    <t>Установка дверей</t>
  </si>
  <si>
    <t>Горка детская</t>
  </si>
  <si>
    <t>МФУ</t>
  </si>
  <si>
    <t>Конфорки</t>
  </si>
  <si>
    <t>Кабина из кедропласта</t>
  </si>
  <si>
    <t xml:space="preserve">Светильники </t>
  </si>
  <si>
    <t>Подоконник</t>
  </si>
  <si>
    <t>Колеса для снегоуборочной машины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</si>
</sst>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wrapText="1"/>
    </xf>
    <xf numFmtId="2" fontId="1" fillId="0" borderId="0" xfId="0" applyNumberFormat="1" applyFont="1"/>
    <xf numFmtId="0" fontId="0" fillId="0" borderId="1" xfId="0" applyBorder="1"/>
    <xf numFmtId="0" fontId="2" fillId="0" borderId="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2" fontId="0" fillId="0" borderId="0" xfId="0" applyNumberFormat="1"/>
    <xf numFmtId="43" fontId="0" fillId="0" borderId="1" xfId="0" applyNumberFormat="1" applyBorder="1"/>
    <xf numFmtId="43" fontId="0" fillId="0" borderId="1" xfId="0" applyNumberFormat="1" applyFill="1" applyBorder="1"/>
    <xf numFmtId="43" fontId="0" fillId="0" borderId="1" xfId="0" applyNumberFormat="1" applyFill="1" applyBorder="1" applyAlignment="1">
      <alignment vertical="center" wrapText="1"/>
    </xf>
    <xf numFmtId="43" fontId="3" fillId="0" borderId="1" xfId="0" applyNumberFormat="1" applyFont="1" applyBorder="1"/>
    <xf numFmtId="164" fontId="0" fillId="0" borderId="1" xfId="0" applyNumberFormat="1" applyBorder="1"/>
    <xf numFmtId="164" fontId="3" fillId="0" borderId="1" xfId="0" applyNumberFormat="1" applyFont="1" applyBorder="1"/>
    <xf numFmtId="4" fontId="0" fillId="0" borderId="1" xfId="0" applyNumberFormat="1" applyBorder="1"/>
    <xf numFmtId="4" fontId="0" fillId="0" borderId="1" xfId="0" applyNumberFormat="1" applyBorder="1" applyAlignment="1"/>
    <xf numFmtId="4" fontId="3" fillId="0" borderId="1" xfId="0" applyNumberFormat="1" applyFont="1" applyBorder="1"/>
    <xf numFmtId="4" fontId="3" fillId="0" borderId="1" xfId="0" applyNumberFormat="1" applyFont="1" applyBorder="1" applyAlignment="1"/>
    <xf numFmtId="4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tabSelected="1" workbookViewId="0">
      <pane xSplit="1" topLeftCell="B1" activePane="topRight" state="frozen"/>
      <selection pane="topRight" activeCell="O45" sqref="O45"/>
    </sheetView>
  </sheetViews>
  <sheetFormatPr defaultRowHeight="15" x14ac:dyDescent="0.25"/>
  <cols>
    <col min="1" max="1" width="39.42578125" customWidth="1"/>
    <col min="2" max="2" width="16.28515625" customWidth="1"/>
    <col min="3" max="4" width="15.28515625" customWidth="1"/>
    <col min="5" max="6" width="15.7109375" customWidth="1"/>
    <col min="7" max="7" width="13.140625" customWidth="1"/>
    <col min="8" max="8" width="13.85546875" customWidth="1"/>
    <col min="9" max="9" width="14.42578125" customWidth="1"/>
    <col min="10" max="10" width="14.28515625" customWidth="1"/>
    <col min="11" max="11" width="13.7109375" customWidth="1"/>
    <col min="12" max="13" width="14.140625" customWidth="1"/>
    <col min="14" max="14" width="13.28515625" customWidth="1"/>
    <col min="15" max="15" width="14.7109375" customWidth="1"/>
    <col min="16" max="16" width="10.28515625" bestFit="1" customWidth="1"/>
    <col min="17" max="17" width="10.28515625" customWidth="1"/>
    <col min="18" max="18" width="11.7109375" customWidth="1"/>
    <col min="19" max="19" width="13.7109375" customWidth="1"/>
  </cols>
  <sheetData>
    <row r="1" spans="1:19" ht="37.5" customHeight="1" x14ac:dyDescent="0.25">
      <c r="B1" s="1" t="s">
        <v>27</v>
      </c>
      <c r="H1" s="2"/>
      <c r="P1" s="1" t="s">
        <v>34</v>
      </c>
    </row>
    <row r="2" spans="1:19" x14ac:dyDescent="0.25">
      <c r="A2" s="3" t="s">
        <v>0</v>
      </c>
      <c r="B2" s="15">
        <v>8028.65</v>
      </c>
      <c r="C2" s="17">
        <v>45600</v>
      </c>
      <c r="D2" s="17">
        <v>91100</v>
      </c>
      <c r="E2" s="17">
        <v>65900</v>
      </c>
      <c r="F2" s="17">
        <v>65190</v>
      </c>
      <c r="G2" s="17">
        <v>303660</v>
      </c>
      <c r="H2" s="17">
        <v>163940</v>
      </c>
      <c r="I2" s="17">
        <v>59360</v>
      </c>
      <c r="J2" s="17">
        <v>141010</v>
      </c>
      <c r="K2" s="17">
        <v>108010</v>
      </c>
      <c r="L2" s="17">
        <v>79320</v>
      </c>
      <c r="M2" s="17">
        <v>54500</v>
      </c>
      <c r="N2" s="17">
        <v>56940</v>
      </c>
      <c r="O2" s="18"/>
      <c r="P2" s="17">
        <f>SUM(B2:O3)-O45</f>
        <v>76567.779999999795</v>
      </c>
      <c r="R2" s="6" t="s">
        <v>17</v>
      </c>
      <c r="S2" s="21">
        <f>B4+O4-O45</f>
        <v>76567.779999999795</v>
      </c>
    </row>
    <row r="3" spans="1:19" x14ac:dyDescent="0.25">
      <c r="A3" s="3" t="s">
        <v>1</v>
      </c>
      <c r="B3" s="15"/>
      <c r="C3" s="17"/>
      <c r="D3" s="17"/>
      <c r="E3" s="17"/>
      <c r="F3" s="17"/>
      <c r="G3" s="17">
        <v>142500</v>
      </c>
      <c r="H3" s="17">
        <v>105250</v>
      </c>
      <c r="I3" s="17">
        <v>45000</v>
      </c>
      <c r="J3" s="17"/>
      <c r="K3" s="17">
        <v>2400</v>
      </c>
      <c r="L3" s="17"/>
      <c r="M3" s="17"/>
      <c r="N3" s="17"/>
      <c r="O3" s="18"/>
      <c r="P3" s="17">
        <v>0</v>
      </c>
    </row>
    <row r="4" spans="1:19" x14ac:dyDescent="0.25">
      <c r="A4" s="4" t="s">
        <v>2</v>
      </c>
      <c r="B4" s="16">
        <f t="shared" ref="B4:F4" si="0">SUM(B2:B3)</f>
        <v>8028.65</v>
      </c>
      <c r="C4" s="19">
        <f t="shared" si="0"/>
        <v>45600</v>
      </c>
      <c r="D4" s="19">
        <f t="shared" si="0"/>
        <v>91100</v>
      </c>
      <c r="E4" s="19">
        <f t="shared" si="0"/>
        <v>65900</v>
      </c>
      <c r="F4" s="19">
        <f t="shared" si="0"/>
        <v>65190</v>
      </c>
      <c r="G4" s="19">
        <f>SUM(G2:G3)</f>
        <v>446160</v>
      </c>
      <c r="H4" s="19">
        <f t="shared" ref="H4:N4" si="1">SUM(H2:H3)</f>
        <v>269190</v>
      </c>
      <c r="I4" s="19">
        <f t="shared" si="1"/>
        <v>104360</v>
      </c>
      <c r="J4" s="19">
        <f t="shared" si="1"/>
        <v>141010</v>
      </c>
      <c r="K4" s="19">
        <f t="shared" si="1"/>
        <v>110410</v>
      </c>
      <c r="L4" s="19">
        <f t="shared" si="1"/>
        <v>79320</v>
      </c>
      <c r="M4" s="19">
        <f t="shared" si="1"/>
        <v>54500</v>
      </c>
      <c r="N4" s="19">
        <f t="shared" si="1"/>
        <v>56940</v>
      </c>
      <c r="O4" s="20">
        <f>SUM(C4:N4)</f>
        <v>1529680</v>
      </c>
      <c r="P4" s="19"/>
    </row>
    <row r="6" spans="1:19" x14ac:dyDescent="0.25">
      <c r="A6" s="3"/>
      <c r="B6" s="3"/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3" t="s">
        <v>19</v>
      </c>
    </row>
    <row r="7" spans="1:19" x14ac:dyDescent="0.25">
      <c r="A7" s="8" t="s">
        <v>24</v>
      </c>
      <c r="B7" s="8"/>
      <c r="C7" s="13"/>
      <c r="D7" s="13"/>
      <c r="E7" s="13"/>
      <c r="F7" s="13">
        <v>5000</v>
      </c>
      <c r="G7" s="13"/>
      <c r="H7" s="12"/>
      <c r="I7" s="12"/>
      <c r="J7" s="12"/>
      <c r="K7" s="12"/>
      <c r="L7" s="12"/>
      <c r="M7" s="12"/>
      <c r="N7" s="12"/>
      <c r="O7" s="11">
        <f>SUM(C7:N7)</f>
        <v>5000</v>
      </c>
    </row>
    <row r="8" spans="1:19" x14ac:dyDescent="0.25">
      <c r="A8" s="7" t="s">
        <v>46</v>
      </c>
      <c r="B8" s="7"/>
      <c r="C8" s="12"/>
      <c r="D8" s="12"/>
      <c r="E8" s="12"/>
      <c r="F8" s="12"/>
      <c r="G8" s="12"/>
      <c r="H8" s="12">
        <v>33687</v>
      </c>
      <c r="I8" s="12"/>
      <c r="J8" s="12"/>
      <c r="K8" s="12"/>
      <c r="L8" s="12"/>
      <c r="M8" s="12"/>
      <c r="N8" s="12"/>
      <c r="O8" s="11">
        <f t="shared" ref="O8:O10" si="2">SUM(C8:N8)</f>
        <v>33687</v>
      </c>
    </row>
    <row r="9" spans="1:19" x14ac:dyDescent="0.25">
      <c r="A9" s="7" t="s">
        <v>51</v>
      </c>
      <c r="B9" s="7"/>
      <c r="C9" s="12"/>
      <c r="D9" s="12"/>
      <c r="E9" s="12"/>
      <c r="F9" s="12"/>
      <c r="G9" s="12"/>
      <c r="H9" s="12"/>
      <c r="I9" s="12"/>
      <c r="J9" s="12"/>
      <c r="K9" s="12">
        <v>10019.1</v>
      </c>
      <c r="L9" s="12"/>
      <c r="M9" s="12"/>
      <c r="N9" s="12"/>
      <c r="O9" s="11">
        <f t="shared" si="2"/>
        <v>10019.1</v>
      </c>
    </row>
    <row r="10" spans="1:19" x14ac:dyDescent="0.25">
      <c r="A10" s="8" t="s">
        <v>30</v>
      </c>
      <c r="B10" s="8"/>
      <c r="C10" s="13"/>
      <c r="D10" s="13"/>
      <c r="E10" s="13"/>
      <c r="F10" s="13"/>
      <c r="G10" s="13">
        <v>71791</v>
      </c>
      <c r="H10" s="12"/>
      <c r="I10" s="12"/>
      <c r="J10" s="12"/>
      <c r="K10" s="12"/>
      <c r="L10" s="12"/>
      <c r="M10" s="12"/>
      <c r="N10" s="12"/>
      <c r="O10" s="11">
        <f t="shared" si="2"/>
        <v>71791</v>
      </c>
    </row>
    <row r="11" spans="1:19" ht="15" customHeight="1" x14ac:dyDescent="0.25">
      <c r="A11" s="8" t="s">
        <v>32</v>
      </c>
      <c r="B11" s="8"/>
      <c r="C11" s="13"/>
      <c r="D11" s="13"/>
      <c r="E11" s="13"/>
      <c r="F11" s="13"/>
      <c r="G11" s="13"/>
      <c r="H11" s="12"/>
      <c r="I11" s="12"/>
      <c r="J11" s="12"/>
      <c r="K11" s="12">
        <v>8700</v>
      </c>
      <c r="L11" s="12"/>
      <c r="M11" s="12"/>
      <c r="N11" s="12"/>
      <c r="O11" s="11">
        <f t="shared" ref="O11:O44" si="3">SUM(C11:N11)</f>
        <v>8700</v>
      </c>
    </row>
    <row r="12" spans="1:19" ht="15" customHeight="1" x14ac:dyDescent="0.25">
      <c r="A12" s="7" t="s">
        <v>23</v>
      </c>
      <c r="B12" s="7"/>
      <c r="C12" s="12">
        <v>9445</v>
      </c>
      <c r="D12" s="12">
        <v>20260</v>
      </c>
      <c r="E12" s="12"/>
      <c r="F12" s="12">
        <v>11340.81</v>
      </c>
      <c r="G12" s="12"/>
      <c r="H12" s="12"/>
      <c r="I12" s="12">
        <v>20700</v>
      </c>
      <c r="J12" s="12"/>
      <c r="K12" s="12"/>
      <c r="L12" s="12"/>
      <c r="M12" s="12"/>
      <c r="N12" s="12"/>
      <c r="O12" s="11">
        <f t="shared" si="3"/>
        <v>61745.81</v>
      </c>
    </row>
    <row r="13" spans="1:19" ht="15" customHeight="1" x14ac:dyDescent="0.25">
      <c r="A13" s="7" t="s">
        <v>43</v>
      </c>
      <c r="B13" s="7"/>
      <c r="C13" s="12"/>
      <c r="D13" s="12"/>
      <c r="E13" s="12"/>
      <c r="F13" s="12"/>
      <c r="G13" s="12">
        <v>8900</v>
      </c>
      <c r="H13" s="12"/>
      <c r="I13" s="12"/>
      <c r="J13" s="12"/>
      <c r="K13" s="12"/>
      <c r="L13" s="12"/>
      <c r="M13" s="12"/>
      <c r="N13" s="12"/>
      <c r="O13" s="11">
        <f t="shared" si="3"/>
        <v>8900</v>
      </c>
    </row>
    <row r="14" spans="1:19" ht="15" customHeight="1" x14ac:dyDescent="0.25">
      <c r="A14" s="7" t="s">
        <v>54</v>
      </c>
      <c r="B14" s="7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>
        <v>218500</v>
      </c>
      <c r="N14" s="12"/>
      <c r="O14" s="11">
        <f t="shared" si="3"/>
        <v>218500</v>
      </c>
    </row>
    <row r="15" spans="1:19" ht="15" customHeight="1" x14ac:dyDescent="0.25">
      <c r="A15" s="3" t="s">
        <v>21</v>
      </c>
      <c r="B15" s="3"/>
      <c r="C15" s="12">
        <v>12880.7</v>
      </c>
      <c r="D15" s="12"/>
      <c r="E15" s="12"/>
      <c r="F15" s="12">
        <v>26388</v>
      </c>
      <c r="G15" s="12"/>
      <c r="H15" s="12"/>
      <c r="I15" s="12"/>
      <c r="J15" s="12">
        <f>1116.7+33075.9</f>
        <v>34192.6</v>
      </c>
      <c r="K15" s="12"/>
      <c r="L15" s="12"/>
      <c r="M15" s="12"/>
      <c r="N15" s="12"/>
      <c r="O15" s="11">
        <f t="shared" si="3"/>
        <v>73461.299999999988</v>
      </c>
    </row>
    <row r="16" spans="1:19" ht="15" customHeight="1" x14ac:dyDescent="0.25">
      <c r="A16" s="8" t="s">
        <v>57</v>
      </c>
      <c r="B16" s="8"/>
      <c r="C16" s="13"/>
      <c r="D16" s="13"/>
      <c r="E16" s="13"/>
      <c r="F16" s="13"/>
      <c r="G16" s="13"/>
      <c r="H16" s="12"/>
      <c r="I16" s="12"/>
      <c r="J16" s="12"/>
      <c r="K16" s="12"/>
      <c r="L16" s="12"/>
      <c r="M16" s="12"/>
      <c r="N16" s="12">
        <v>6600</v>
      </c>
      <c r="O16" s="11">
        <f t="shared" si="3"/>
        <v>6600</v>
      </c>
    </row>
    <row r="17" spans="1:15" ht="15" customHeight="1" x14ac:dyDescent="0.25">
      <c r="A17" s="8" t="s">
        <v>35</v>
      </c>
      <c r="B17" s="8"/>
      <c r="C17" s="13">
        <v>8240</v>
      </c>
      <c r="D17" s="13"/>
      <c r="E17" s="13"/>
      <c r="F17" s="13"/>
      <c r="G17" s="13"/>
      <c r="H17" s="12"/>
      <c r="I17" s="12"/>
      <c r="J17" s="12"/>
      <c r="K17" s="12"/>
      <c r="L17" s="12"/>
      <c r="M17" s="12"/>
      <c r="N17" s="12"/>
      <c r="O17" s="11">
        <f t="shared" si="3"/>
        <v>8240</v>
      </c>
    </row>
    <row r="18" spans="1:15" ht="15" customHeight="1" x14ac:dyDescent="0.25">
      <c r="A18" s="3" t="s">
        <v>15</v>
      </c>
      <c r="B18" s="3"/>
      <c r="C18" s="11">
        <v>1678</v>
      </c>
      <c r="D18" s="11">
        <v>1729</v>
      </c>
      <c r="E18" s="11">
        <v>1748</v>
      </c>
      <c r="F18" s="11">
        <v>1713</v>
      </c>
      <c r="G18" s="11">
        <v>2139.25</v>
      </c>
      <c r="H18" s="12">
        <v>2059.13</v>
      </c>
      <c r="I18" s="11">
        <v>2097.5</v>
      </c>
      <c r="J18" s="11">
        <v>2007</v>
      </c>
      <c r="K18" s="11">
        <v>1942.2</v>
      </c>
      <c r="L18" s="11">
        <v>1837</v>
      </c>
      <c r="M18" s="11">
        <v>1898</v>
      </c>
      <c r="N18" s="11">
        <v>1882</v>
      </c>
      <c r="O18" s="11">
        <f t="shared" si="3"/>
        <v>22730.080000000002</v>
      </c>
    </row>
    <row r="19" spans="1:15" ht="15" customHeight="1" x14ac:dyDescent="0.25">
      <c r="A19" s="3" t="s">
        <v>53</v>
      </c>
      <c r="B19" s="3"/>
      <c r="C19" s="11"/>
      <c r="D19" s="11"/>
      <c r="E19" s="11"/>
      <c r="F19" s="11"/>
      <c r="G19" s="11"/>
      <c r="H19" s="12"/>
      <c r="I19" s="11"/>
      <c r="J19" s="11"/>
      <c r="K19" s="11">
        <v>13050</v>
      </c>
      <c r="L19" s="11"/>
      <c r="M19" s="11"/>
      <c r="N19" s="11"/>
      <c r="O19" s="11">
        <f t="shared" si="3"/>
        <v>13050</v>
      </c>
    </row>
    <row r="20" spans="1:15" ht="15" customHeight="1" x14ac:dyDescent="0.25">
      <c r="A20" s="8" t="s">
        <v>47</v>
      </c>
      <c r="B20" s="8"/>
      <c r="C20" s="13"/>
      <c r="D20" s="13"/>
      <c r="E20" s="13"/>
      <c r="F20" s="13"/>
      <c r="G20" s="13"/>
      <c r="H20" s="12">
        <v>136000</v>
      </c>
      <c r="I20" s="12"/>
      <c r="J20" s="12"/>
      <c r="K20" s="12"/>
      <c r="L20" s="12"/>
      <c r="M20" s="12"/>
      <c r="N20" s="12"/>
      <c r="O20" s="11">
        <f t="shared" si="3"/>
        <v>136000</v>
      </c>
    </row>
    <row r="21" spans="1:15" ht="15" customHeight="1" x14ac:dyDescent="0.25">
      <c r="A21" s="8" t="s">
        <v>52</v>
      </c>
      <c r="B21" s="8"/>
      <c r="C21" s="13"/>
      <c r="D21" s="13"/>
      <c r="E21" s="13"/>
      <c r="F21" s="13"/>
      <c r="G21" s="13"/>
      <c r="H21" s="12"/>
      <c r="I21" s="12"/>
      <c r="J21" s="12"/>
      <c r="K21" s="12">
        <v>9999</v>
      </c>
      <c r="L21" s="12"/>
      <c r="M21" s="12"/>
      <c r="N21" s="12"/>
      <c r="O21" s="11">
        <f t="shared" si="3"/>
        <v>9999</v>
      </c>
    </row>
    <row r="22" spans="1:15" ht="15" customHeight="1" x14ac:dyDescent="0.25">
      <c r="A22" s="8" t="s">
        <v>45</v>
      </c>
      <c r="B22" s="8"/>
      <c r="C22" s="13"/>
      <c r="D22" s="13"/>
      <c r="E22" s="13"/>
      <c r="F22" s="13"/>
      <c r="G22" s="13"/>
      <c r="H22" s="12">
        <v>12000</v>
      </c>
      <c r="I22" s="12">
        <f>17100+4950</f>
        <v>22050</v>
      </c>
      <c r="J22" s="12"/>
      <c r="K22" s="12"/>
      <c r="L22" s="12"/>
      <c r="M22" s="12">
        <v>9360</v>
      </c>
      <c r="N22" s="12"/>
      <c r="O22" s="11">
        <f t="shared" si="3"/>
        <v>43410</v>
      </c>
    </row>
    <row r="23" spans="1:15" ht="15" customHeight="1" x14ac:dyDescent="0.25">
      <c r="A23" s="8" t="s">
        <v>39</v>
      </c>
      <c r="B23" s="8"/>
      <c r="C23" s="13"/>
      <c r="D23" s="13">
        <v>12200</v>
      </c>
      <c r="E23" s="13"/>
      <c r="F23" s="13"/>
      <c r="G23" s="13"/>
      <c r="H23" s="12"/>
      <c r="I23" s="12"/>
      <c r="J23" s="12"/>
      <c r="K23" s="12"/>
      <c r="L23" s="12"/>
      <c r="M23" s="12"/>
      <c r="N23" s="12"/>
      <c r="O23" s="11">
        <f t="shared" si="3"/>
        <v>12200</v>
      </c>
    </row>
    <row r="24" spans="1:15" ht="15" customHeight="1" x14ac:dyDescent="0.25">
      <c r="A24" s="8" t="s">
        <v>31</v>
      </c>
      <c r="B24" s="8"/>
      <c r="C24" s="13"/>
      <c r="D24" s="13"/>
      <c r="E24" s="13"/>
      <c r="F24" s="13"/>
      <c r="G24" s="13"/>
      <c r="H24" s="12"/>
      <c r="I24" s="12">
        <v>28350</v>
      </c>
      <c r="J24" s="12"/>
      <c r="K24" s="12"/>
      <c r="L24" s="12"/>
      <c r="M24" s="12"/>
      <c r="N24" s="12"/>
      <c r="O24" s="11">
        <f t="shared" si="3"/>
        <v>28350</v>
      </c>
    </row>
    <row r="25" spans="1:15" ht="15" customHeight="1" x14ac:dyDescent="0.25">
      <c r="A25" s="3" t="s">
        <v>16</v>
      </c>
      <c r="B25" s="3"/>
      <c r="C25" s="11"/>
      <c r="D25" s="11">
        <v>16260.87</v>
      </c>
      <c r="E25" s="11">
        <v>22000</v>
      </c>
      <c r="F25" s="11">
        <v>22000</v>
      </c>
      <c r="G25" s="11">
        <v>22000</v>
      </c>
      <c r="H25" s="12">
        <v>17217.39</v>
      </c>
      <c r="I25" s="11">
        <v>22000</v>
      </c>
      <c r="J25" s="11">
        <v>7652.17</v>
      </c>
      <c r="K25" s="11">
        <v>22000</v>
      </c>
      <c r="L25" s="11">
        <v>22000</v>
      </c>
      <c r="M25" s="11">
        <v>22000</v>
      </c>
      <c r="N25" s="11">
        <v>22000</v>
      </c>
      <c r="O25" s="11">
        <f t="shared" si="3"/>
        <v>217130.43</v>
      </c>
    </row>
    <row r="26" spans="1:15" ht="15" customHeight="1" x14ac:dyDescent="0.25">
      <c r="A26" s="8" t="s">
        <v>29</v>
      </c>
      <c r="B26" s="8"/>
      <c r="C26" s="13"/>
      <c r="D26" s="13"/>
      <c r="E26" s="13"/>
      <c r="F26" s="13"/>
      <c r="G26" s="13">
        <v>2540</v>
      </c>
      <c r="H26" s="12"/>
      <c r="I26" s="12"/>
      <c r="J26" s="12"/>
      <c r="K26" s="12"/>
      <c r="L26" s="12"/>
      <c r="M26" s="12"/>
      <c r="N26" s="12"/>
      <c r="O26" s="11">
        <f t="shared" si="3"/>
        <v>2540</v>
      </c>
    </row>
    <row r="27" spans="1:15" ht="15" customHeight="1" x14ac:dyDescent="0.25">
      <c r="A27" s="8" t="s">
        <v>28</v>
      </c>
      <c r="B27" s="8"/>
      <c r="C27" s="13"/>
      <c r="D27" s="13"/>
      <c r="E27" s="13"/>
      <c r="F27" s="13"/>
      <c r="G27" s="13"/>
      <c r="H27" s="12"/>
      <c r="I27" s="12">
        <v>6573.11</v>
      </c>
      <c r="J27" s="12"/>
      <c r="K27" s="12"/>
      <c r="L27" s="12"/>
      <c r="M27" s="12"/>
      <c r="N27" s="12"/>
      <c r="O27" s="11">
        <f t="shared" si="3"/>
        <v>6573.11</v>
      </c>
    </row>
    <row r="28" spans="1:15" ht="15" customHeight="1" x14ac:dyDescent="0.25">
      <c r="A28" s="8" t="s">
        <v>56</v>
      </c>
      <c r="B28" s="8"/>
      <c r="C28" s="13"/>
      <c r="D28" s="13"/>
      <c r="E28" s="13"/>
      <c r="F28" s="13"/>
      <c r="G28" s="13"/>
      <c r="H28" s="12"/>
      <c r="I28" s="12"/>
      <c r="J28" s="12"/>
      <c r="K28" s="12"/>
      <c r="L28" s="12"/>
      <c r="M28" s="12"/>
      <c r="N28" s="12">
        <v>3500</v>
      </c>
      <c r="O28" s="11">
        <f t="shared" si="3"/>
        <v>3500</v>
      </c>
    </row>
    <row r="29" spans="1:15" ht="15" customHeight="1" x14ac:dyDescent="0.25">
      <c r="A29" s="8" t="s">
        <v>41</v>
      </c>
      <c r="B29" s="8"/>
      <c r="C29" s="13"/>
      <c r="D29" s="13"/>
      <c r="E29" s="13">
        <v>8950</v>
      </c>
      <c r="F29" s="13"/>
      <c r="G29" s="13"/>
      <c r="H29" s="12"/>
      <c r="I29" s="12"/>
      <c r="J29" s="12">
        <v>7520</v>
      </c>
      <c r="K29" s="12"/>
      <c r="L29" s="12"/>
      <c r="M29" s="12"/>
      <c r="N29" s="12"/>
      <c r="O29" s="11">
        <f t="shared" si="3"/>
        <v>16470</v>
      </c>
    </row>
    <row r="30" spans="1:15" ht="15" customHeight="1" x14ac:dyDescent="0.25">
      <c r="A30" s="7" t="s">
        <v>38</v>
      </c>
      <c r="B30" s="7"/>
      <c r="C30" s="12"/>
      <c r="D30" s="12">
        <v>12200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1">
        <f t="shared" si="3"/>
        <v>12200</v>
      </c>
    </row>
    <row r="31" spans="1:15" ht="15" customHeight="1" x14ac:dyDescent="0.25">
      <c r="A31" s="7" t="s">
        <v>20</v>
      </c>
      <c r="B31" s="7"/>
      <c r="C31" s="12"/>
      <c r="D31" s="12"/>
      <c r="E31" s="12">
        <v>7663</v>
      </c>
      <c r="F31" s="12"/>
      <c r="G31" s="12"/>
      <c r="H31" s="12"/>
      <c r="I31" s="12"/>
      <c r="J31" s="12"/>
      <c r="K31" s="12"/>
      <c r="L31" s="12"/>
      <c r="M31" s="12"/>
      <c r="N31" s="12"/>
      <c r="O31" s="11">
        <f t="shared" si="3"/>
        <v>7663</v>
      </c>
    </row>
    <row r="32" spans="1:15" ht="15" customHeight="1" x14ac:dyDescent="0.25">
      <c r="A32" s="8" t="s">
        <v>26</v>
      </c>
      <c r="B32" s="8"/>
      <c r="C32" s="13"/>
      <c r="D32" s="13"/>
      <c r="E32" s="13"/>
      <c r="F32" s="13"/>
      <c r="G32" s="13">
        <v>4341</v>
      </c>
      <c r="H32" s="12"/>
      <c r="I32" s="12"/>
      <c r="J32" s="12"/>
      <c r="K32" s="12"/>
      <c r="L32" s="12"/>
      <c r="M32" s="12"/>
      <c r="N32" s="12"/>
      <c r="O32" s="11">
        <f t="shared" si="3"/>
        <v>4341</v>
      </c>
    </row>
    <row r="33" spans="1:16" ht="15" customHeight="1" x14ac:dyDescent="0.25">
      <c r="A33" s="8" t="s">
        <v>42</v>
      </c>
      <c r="B33" s="8"/>
      <c r="C33" s="13"/>
      <c r="D33" s="13"/>
      <c r="E33" s="13">
        <v>1250</v>
      </c>
      <c r="F33" s="13"/>
      <c r="G33" s="13"/>
      <c r="H33" s="12">
        <v>2400</v>
      </c>
      <c r="I33" s="12"/>
      <c r="J33" s="12"/>
      <c r="K33" s="12"/>
      <c r="L33" s="12"/>
      <c r="M33" s="12"/>
      <c r="N33" s="12"/>
      <c r="O33" s="11">
        <f t="shared" si="3"/>
        <v>3650</v>
      </c>
    </row>
    <row r="34" spans="1:16" ht="15" customHeight="1" x14ac:dyDescent="0.25">
      <c r="A34" s="8" t="s">
        <v>33</v>
      </c>
      <c r="B34" s="8"/>
      <c r="C34" s="13"/>
      <c r="D34" s="13"/>
      <c r="E34" s="13"/>
      <c r="F34" s="13"/>
      <c r="G34" s="13"/>
      <c r="H34" s="12">
        <v>25600</v>
      </c>
      <c r="I34" s="12"/>
      <c r="J34" s="12"/>
      <c r="K34" s="12"/>
      <c r="L34" s="12"/>
      <c r="M34" s="12"/>
      <c r="N34" s="12"/>
      <c r="O34" s="11">
        <f t="shared" si="3"/>
        <v>25600</v>
      </c>
    </row>
    <row r="35" spans="1:16" ht="15" customHeight="1" x14ac:dyDescent="0.25">
      <c r="A35" s="8" t="s">
        <v>37</v>
      </c>
      <c r="B35" s="8"/>
      <c r="C35" s="13"/>
      <c r="D35" s="13">
        <v>6752.09</v>
      </c>
      <c r="E35" s="13"/>
      <c r="F35" s="13"/>
      <c r="G35" s="13"/>
      <c r="H35" s="12"/>
      <c r="I35" s="12"/>
      <c r="J35" s="12"/>
      <c r="K35" s="12"/>
      <c r="L35" s="12"/>
      <c r="M35" s="12"/>
      <c r="N35" s="12"/>
      <c r="O35" s="11">
        <f t="shared" si="3"/>
        <v>6752.09</v>
      </c>
    </row>
    <row r="36" spans="1:16" ht="15" customHeight="1" x14ac:dyDescent="0.25">
      <c r="A36" s="8" t="s">
        <v>36</v>
      </c>
      <c r="B36" s="8"/>
      <c r="C36" s="13"/>
      <c r="D36" s="13">
        <v>2400</v>
      </c>
      <c r="E36" s="13"/>
      <c r="F36" s="13"/>
      <c r="G36" s="13"/>
      <c r="H36" s="12"/>
      <c r="I36" s="12"/>
      <c r="J36" s="12"/>
      <c r="K36" s="12"/>
      <c r="L36" s="12"/>
      <c r="M36" s="12"/>
      <c r="N36" s="12"/>
      <c r="O36" s="11">
        <f t="shared" si="3"/>
        <v>2400</v>
      </c>
    </row>
    <row r="37" spans="1:16" ht="15" customHeight="1" x14ac:dyDescent="0.25">
      <c r="A37" s="8" t="s">
        <v>44</v>
      </c>
      <c r="B37" s="8"/>
      <c r="C37" s="13"/>
      <c r="D37" s="13"/>
      <c r="E37" s="13"/>
      <c r="F37" s="13"/>
      <c r="G37" s="13">
        <v>21329</v>
      </c>
      <c r="H37" s="12"/>
      <c r="I37" s="12"/>
      <c r="J37" s="12"/>
      <c r="K37" s="12"/>
      <c r="L37" s="12"/>
      <c r="M37" s="12"/>
      <c r="N37" s="12"/>
      <c r="O37" s="11">
        <f t="shared" si="3"/>
        <v>21329</v>
      </c>
    </row>
    <row r="38" spans="1:16" ht="15" customHeight="1" x14ac:dyDescent="0.25">
      <c r="A38" s="8" t="s">
        <v>25</v>
      </c>
      <c r="B38" s="8"/>
      <c r="C38" s="13"/>
      <c r="D38" s="13"/>
      <c r="E38" s="13"/>
      <c r="F38" s="13"/>
      <c r="G38" s="13"/>
      <c r="H38" s="12"/>
      <c r="I38" s="12"/>
      <c r="J38" s="12">
        <v>8197</v>
      </c>
      <c r="K38" s="12"/>
      <c r="L38" s="12"/>
      <c r="M38" s="12"/>
      <c r="N38" s="12"/>
      <c r="O38" s="11">
        <f t="shared" si="3"/>
        <v>8197</v>
      </c>
    </row>
    <row r="39" spans="1:16" ht="15" customHeight="1" x14ac:dyDescent="0.25">
      <c r="A39" s="8" t="s">
        <v>48</v>
      </c>
      <c r="B39" s="8"/>
      <c r="C39" s="13"/>
      <c r="D39" s="13"/>
      <c r="E39" s="13"/>
      <c r="F39" s="13"/>
      <c r="G39" s="13"/>
      <c r="H39" s="12"/>
      <c r="I39" s="12">
        <v>28796.58</v>
      </c>
      <c r="J39" s="12"/>
      <c r="K39" s="12"/>
      <c r="L39" s="12"/>
      <c r="M39" s="12"/>
      <c r="N39" s="12"/>
      <c r="O39" s="11">
        <f t="shared" si="3"/>
        <v>28796.58</v>
      </c>
    </row>
    <row r="40" spans="1:16" ht="15" customHeight="1" x14ac:dyDescent="0.25">
      <c r="A40" s="7" t="s">
        <v>22</v>
      </c>
      <c r="B40" s="7"/>
      <c r="C40" s="12"/>
      <c r="D40" s="12"/>
      <c r="E40" s="12"/>
      <c r="F40" s="12"/>
      <c r="G40" s="12"/>
      <c r="H40" s="12">
        <f>19239.43+12638.02+18744.31+9500+56533.31</f>
        <v>116655.07</v>
      </c>
      <c r="I40" s="12">
        <f>13813.32+7031.1+13610.4</f>
        <v>34454.82</v>
      </c>
      <c r="J40" s="12">
        <f>20451.11+3024.15+14906.4</f>
        <v>38381.660000000003</v>
      </c>
      <c r="K40" s="12">
        <v>37068.42</v>
      </c>
      <c r="L40" s="12"/>
      <c r="M40" s="12">
        <v>3823</v>
      </c>
      <c r="N40" s="12"/>
      <c r="O40" s="11">
        <f t="shared" si="3"/>
        <v>230382.97000000003</v>
      </c>
    </row>
    <row r="41" spans="1:16" ht="15" customHeight="1" x14ac:dyDescent="0.25">
      <c r="A41" s="7" t="s">
        <v>55</v>
      </c>
      <c r="B41" s="7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>
        <v>5982</v>
      </c>
      <c r="N41" s="12"/>
      <c r="O41" s="11">
        <f t="shared" si="3"/>
        <v>5982</v>
      </c>
    </row>
    <row r="42" spans="1:16" ht="16.5" customHeight="1" x14ac:dyDescent="0.25">
      <c r="A42" s="8" t="s">
        <v>50</v>
      </c>
      <c r="B42" s="8"/>
      <c r="C42" s="13"/>
      <c r="D42" s="13"/>
      <c r="E42" s="13"/>
      <c r="F42" s="13"/>
      <c r="G42" s="13"/>
      <c r="H42" s="12"/>
      <c r="I42" s="12">
        <v>57320</v>
      </c>
      <c r="J42" s="12"/>
      <c r="K42" s="12"/>
      <c r="L42" s="12"/>
      <c r="M42" s="12"/>
      <c r="N42" s="12"/>
      <c r="O42" s="11">
        <f t="shared" si="3"/>
        <v>57320</v>
      </c>
    </row>
    <row r="43" spans="1:16" ht="15" customHeight="1" x14ac:dyDescent="0.25">
      <c r="A43" s="8" t="s">
        <v>49</v>
      </c>
      <c r="B43" s="8"/>
      <c r="C43" s="13"/>
      <c r="D43" s="13"/>
      <c r="E43" s="13"/>
      <c r="F43" s="13"/>
      <c r="G43" s="13"/>
      <c r="H43" s="12"/>
      <c r="I43" s="12">
        <v>5432</v>
      </c>
      <c r="J43" s="12"/>
      <c r="K43" s="12"/>
      <c r="L43" s="12"/>
      <c r="M43" s="12"/>
      <c r="N43" s="12"/>
      <c r="O43" s="11">
        <f t="shared" si="3"/>
        <v>5432</v>
      </c>
    </row>
    <row r="44" spans="1:16" ht="15" customHeight="1" x14ac:dyDescent="0.25">
      <c r="A44" s="8" t="s">
        <v>40</v>
      </c>
      <c r="B44" s="8"/>
      <c r="C44" s="13"/>
      <c r="D44" s="13"/>
      <c r="E44" s="13">
        <v>15877.5</v>
      </c>
      <c r="F44" s="13"/>
      <c r="G44" s="13"/>
      <c r="H44" s="12"/>
      <c r="I44" s="12">
        <v>4882.8999999999996</v>
      </c>
      <c r="J44" s="12">
        <v>1738</v>
      </c>
      <c r="K44" s="12"/>
      <c r="L44" s="12"/>
      <c r="M44" s="12"/>
      <c r="N44" s="12"/>
      <c r="O44" s="11">
        <f t="shared" si="3"/>
        <v>22498.400000000001</v>
      </c>
    </row>
    <row r="45" spans="1:16" ht="15" customHeight="1" x14ac:dyDescent="0.25">
      <c r="A45" s="9" t="s">
        <v>18</v>
      </c>
      <c r="B45" s="9"/>
      <c r="C45" s="14">
        <f t="shared" ref="C45:O45" si="4">SUM(C7:C44)</f>
        <v>32243.7</v>
      </c>
      <c r="D45" s="14">
        <f t="shared" si="4"/>
        <v>71801.960000000006</v>
      </c>
      <c r="E45" s="14">
        <f t="shared" si="4"/>
        <v>57488.5</v>
      </c>
      <c r="F45" s="14">
        <f t="shared" si="4"/>
        <v>66441.81</v>
      </c>
      <c r="G45" s="14">
        <f t="shared" si="4"/>
        <v>133040.25</v>
      </c>
      <c r="H45" s="14">
        <f t="shared" si="4"/>
        <v>345618.59</v>
      </c>
      <c r="I45" s="14">
        <f t="shared" si="4"/>
        <v>232656.91</v>
      </c>
      <c r="J45" s="14">
        <f t="shared" si="4"/>
        <v>99688.43</v>
      </c>
      <c r="K45" s="14">
        <f t="shared" si="4"/>
        <v>102778.72</v>
      </c>
      <c r="L45" s="14">
        <f t="shared" si="4"/>
        <v>23837</v>
      </c>
      <c r="M45" s="14">
        <f t="shared" si="4"/>
        <v>261563</v>
      </c>
      <c r="N45" s="14">
        <f t="shared" si="4"/>
        <v>33982</v>
      </c>
      <c r="O45" s="14">
        <f t="shared" si="4"/>
        <v>1461140.87</v>
      </c>
    </row>
    <row r="48" spans="1:16" x14ac:dyDescent="0.25">
      <c r="P48" s="10"/>
    </row>
    <row r="53" spans="16:16" x14ac:dyDescent="0.25">
      <c r="P53" s="10"/>
    </row>
  </sheetData>
  <sortState ref="A7:S45">
    <sortCondition ref="A7"/>
  </sortState>
  <pageMargins left="0" right="0" top="0.19685039370078741" bottom="0.19685039370078741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 поступлений и расходов ДС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Admin</cp:lastModifiedBy>
  <cp:lastPrinted>2017-11-01T09:01:06Z</cp:lastPrinted>
  <dcterms:created xsi:type="dcterms:W3CDTF">2014-09-17T06:09:59Z</dcterms:created>
  <dcterms:modified xsi:type="dcterms:W3CDTF">2020-01-08T03:22:30Z</dcterms:modified>
</cp:coreProperties>
</file>